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01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<sst xmlns="http://schemas.openxmlformats.org/spreadsheetml/2006/main" count="31" uniqueCount="29">
  <si>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CAS COVASNA</t>
  </si>
  <si>
    <t>Criteriul</t>
  </si>
  <si>
    <t>Ponderea (fond.paracl.)</t>
  </si>
  <si>
    <t>Indicatori / Punctaje</t>
  </si>
  <si>
    <t>Andimed</t>
  </si>
  <si>
    <t>ProVitam</t>
  </si>
  <si>
    <t>PDR-Medis</t>
  </si>
  <si>
    <t xml:space="preserve">Total </t>
  </si>
  <si>
    <t>Evaluare</t>
  </si>
  <si>
    <t>Punctaj cf.eval.</t>
  </si>
  <si>
    <t>Suma repartizata</t>
  </si>
  <si>
    <t>3b)</t>
  </si>
  <si>
    <t>Participare la scheme de intercomparare</t>
  </si>
  <si>
    <t>Nr.analize care part.</t>
  </si>
  <si>
    <t>Punctaj</t>
  </si>
  <si>
    <t>3a)</t>
  </si>
  <si>
    <t>Implementarea sist.de menagemen al calitatii</t>
  </si>
  <si>
    <t xml:space="preserve">Suma repartizata </t>
  </si>
  <si>
    <t>Total</t>
  </si>
  <si>
    <t>Total sume repartizate</t>
  </si>
  <si>
    <t>Limite de sume / luna</t>
  </si>
  <si>
    <t>% repartizare</t>
  </si>
  <si>
    <t>MAI-IUNIE</t>
  </si>
  <si>
    <t>Trim.III</t>
  </si>
  <si>
    <t>Trim.IV</t>
  </si>
  <si>
    <t>SPITALUL ORASENESC BARAOLT</t>
  </si>
  <si>
    <t xml:space="preserve">Val.punct / Suma af./ </t>
  </si>
  <si>
    <t xml:space="preserve">REPARTIZAREA SUMELOR ALOCATE PENTRU ANUL 2014 - ANALIZE MEDICALE DE LABORATOR </t>
  </si>
  <si>
    <t xml:space="preserve">Suma alocata pt.analize de laborator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</si>
</sst>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%"/>
    <numFmt numFmtId="166" formatCode="0.00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2" borderId="0" xfId="0" applyNumberForma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9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3" fillId="0" borderId="26" xfId="0" applyNumberFormat="1" applyFont="1" applyBorder="1" applyAlignment="1">
      <alignment vertical="center"/>
    </xf>
    <xf numFmtId="4" fontId="0" fillId="0" borderId="15" xfId="0" applyNumberFormat="1" applyBorder="1" applyAlignment="1">
      <alignment/>
    </xf>
    <xf numFmtId="9" fontId="0" fillId="0" borderId="7" xfId="0" applyNumberFormat="1" applyBorder="1" applyAlignment="1">
      <alignment horizontal="center"/>
    </xf>
    <xf numFmtId="4" fontId="3" fillId="0" borderId="21" xfId="0" applyNumberFormat="1" applyFont="1" applyBorder="1" applyAlignment="1">
      <alignment vertical="center"/>
    </xf>
    <xf numFmtId="9" fontId="0" fillId="0" borderId="12" xfId="0" applyNumberForma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/>
    </xf>
    <xf numFmtId="9" fontId="2" fillId="0" borderId="2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10" fontId="5" fillId="0" borderId="24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10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9" xfId="0" applyBorder="1" applyAlignment="1">
      <alignment/>
    </xf>
    <xf numFmtId="10" fontId="5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6" fontId="3" fillId="0" borderId="34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36" xfId="0" applyNumberFormat="1" applyFont="1" applyBorder="1" applyAlignment="1">
      <alignment horizontal="left"/>
    </xf>
    <xf numFmtId="9" fontId="1" fillId="0" borderId="37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65" fontId="0" fillId="0" borderId="46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9" fontId="0" fillId="0" borderId="47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9" fontId="0" fillId="0" borderId="47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5" fontId="0" fillId="0" borderId="43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" fontId="0" fillId="0" borderId="50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9" fontId="0" fillId="0" borderId="46" xfId="0" applyNumberFormat="1" applyBorder="1" applyAlignment="1">
      <alignment horizontal="left" vertical="center"/>
    </xf>
    <xf numFmtId="9" fontId="0" fillId="0" borderId="52" xfId="0" applyNumberFormat="1" applyBorder="1" applyAlignment="1">
      <alignment horizontal="left" vertical="center"/>
    </xf>
    <xf numFmtId="9" fontId="0" fillId="0" borderId="43" xfId="0" applyNumberFormat="1" applyBorder="1" applyAlignment="1">
      <alignment horizontal="left" vertical="center"/>
    </xf>
    <xf numFmtId="9" fontId="0" fillId="0" borderId="53" xfId="0" applyNumberFormat="1" applyBorder="1" applyAlignment="1">
      <alignment horizontal="left" vertic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G2" sqref="G2"/>
    </sheetView>
  </sheetViews>
  <sheetFormatPr defaultColWidth="9.140625" defaultRowHeight="12.75"/>
  <cols>
    <col min="1" max="1" width="3.57421875" style="2" customWidth="1"/>
    <col min="2" max="2" width="17.8515625" style="0" customWidth="1"/>
    <col min="3" max="3" width="8.140625" style="0" customWidth="1"/>
    <col min="4" max="4" width="7.8515625" style="0" customWidth="1"/>
    <col min="5" max="5" width="12.7109375" style="2" hidden="1" customWidth="1"/>
    <col min="6" max="6" width="18.7109375" style="2" customWidth="1"/>
    <col min="7" max="9" width="12.7109375" style="2" customWidth="1"/>
    <col min="10" max="10" width="13.8515625" style="2" customWidth="1"/>
    <col min="11" max="11" width="12.7109375" style="3" customWidth="1"/>
    <col min="12" max="12" width="11.140625" style="0" customWidth="1"/>
  </cols>
  <sheetData>
    <row r="1" spans="1:12" ht="12.75">
      <c r="A1" s="1" t="s">
        <v>0</v>
      </c>
      <c r="L1" s="78"/>
    </row>
    <row r="2" ht="12.75">
      <c r="L2" s="78"/>
    </row>
    <row r="3" ht="12.75">
      <c r="L3" s="78"/>
    </row>
    <row r="6" spans="1:12" ht="15.75" customHeight="1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1" ht="17.25" customHeight="1">
      <c r="A7" s="4"/>
      <c r="B7" s="4"/>
      <c r="C7" s="4"/>
      <c r="D7" s="4"/>
      <c r="E7" s="4"/>
      <c r="F7" s="4"/>
      <c r="G7" s="4"/>
      <c r="H7" s="5"/>
      <c r="I7" s="4"/>
      <c r="J7" s="4"/>
      <c r="K7" s="4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8:12" ht="12.75">
      <c r="H9" s="129" t="s">
        <v>28</v>
      </c>
      <c r="I9" s="129"/>
      <c r="J9" s="129"/>
      <c r="K9" s="129"/>
      <c r="L9" s="7">
        <v>516096</v>
      </c>
    </row>
    <row r="10" ht="13.5" thickBot="1"/>
    <row r="11" spans="1:12" s="15" customFormat="1" ht="77.25" customHeight="1" thickBot="1">
      <c r="A11" s="8"/>
      <c r="B11" s="9" t="s">
        <v>1</v>
      </c>
      <c r="C11" s="119" t="s">
        <v>2</v>
      </c>
      <c r="D11" s="120"/>
      <c r="E11" s="120"/>
      <c r="F11" s="10" t="s">
        <v>3</v>
      </c>
      <c r="G11" s="9" t="s">
        <v>4</v>
      </c>
      <c r="H11" s="11" t="s">
        <v>5</v>
      </c>
      <c r="I11" s="11" t="s">
        <v>6</v>
      </c>
      <c r="J11" s="12" t="s">
        <v>25</v>
      </c>
      <c r="K11" s="13" t="s">
        <v>7</v>
      </c>
      <c r="L11" s="14" t="s">
        <v>26</v>
      </c>
    </row>
    <row r="12" spans="1:12" s="22" customFormat="1" ht="18" customHeight="1">
      <c r="A12" s="121">
        <v>1</v>
      </c>
      <c r="B12" s="123" t="s">
        <v>8</v>
      </c>
      <c r="C12" s="125">
        <v>0.5</v>
      </c>
      <c r="D12" s="126"/>
      <c r="E12" s="126"/>
      <c r="F12" s="16" t="s">
        <v>9</v>
      </c>
      <c r="G12" s="17">
        <v>494.74</v>
      </c>
      <c r="H12" s="18">
        <v>694.09</v>
      </c>
      <c r="I12" s="18">
        <v>1078.6</v>
      </c>
      <c r="J12" s="19">
        <v>300</v>
      </c>
      <c r="K12" s="20">
        <f aca="true" t="shared" si="0" ref="K12:K18">SUM(G12:J12)</f>
        <v>2567.43</v>
      </c>
      <c r="L12" s="21">
        <f>(L13)/(G12+H12+I12+J12)</f>
        <v>100.50829039155889</v>
      </c>
    </row>
    <row r="13" spans="1:12" s="22" customFormat="1" ht="18" customHeight="1" thickBot="1">
      <c r="A13" s="122"/>
      <c r="B13" s="124"/>
      <c r="C13" s="127"/>
      <c r="D13" s="128"/>
      <c r="E13" s="128"/>
      <c r="F13" s="23" t="s">
        <v>10</v>
      </c>
      <c r="G13" s="24">
        <f>G12*L12</f>
        <v>49725.471588319844</v>
      </c>
      <c r="H13" s="25">
        <f>H12*$L12</f>
        <v>69761.79927787711</v>
      </c>
      <c r="I13" s="25">
        <f>I12*$L12</f>
        <v>108408.24201633541</v>
      </c>
      <c r="J13" s="25">
        <f>J12*$L12</f>
        <v>30152.487117467666</v>
      </c>
      <c r="K13" s="26">
        <f t="shared" si="0"/>
        <v>258048.00000000006</v>
      </c>
      <c r="L13" s="27">
        <f>L$9*C12</f>
        <v>258048</v>
      </c>
    </row>
    <row r="14" spans="1:12" s="36" customFormat="1" ht="12.75" customHeight="1" hidden="1">
      <c r="A14" s="104" t="s">
        <v>11</v>
      </c>
      <c r="B14" s="106" t="s">
        <v>12</v>
      </c>
      <c r="C14" s="28"/>
      <c r="D14" s="29"/>
      <c r="E14" s="108">
        <f>C15*D15</f>
        <v>0.25</v>
      </c>
      <c r="F14" s="30" t="s">
        <v>13</v>
      </c>
      <c r="G14" s="31">
        <v>57</v>
      </c>
      <c r="H14" s="32">
        <v>88</v>
      </c>
      <c r="I14" s="32">
        <v>98</v>
      </c>
      <c r="J14" s="33">
        <v>72</v>
      </c>
      <c r="K14" s="34">
        <f t="shared" si="0"/>
        <v>315</v>
      </c>
      <c r="L14" s="35"/>
    </row>
    <row r="15" spans="1:12" ht="15.75" customHeight="1">
      <c r="A15" s="104"/>
      <c r="B15" s="106"/>
      <c r="C15" s="111">
        <v>0.5</v>
      </c>
      <c r="D15" s="114">
        <v>0.5</v>
      </c>
      <c r="E15" s="109"/>
      <c r="F15" s="37" t="s">
        <v>14</v>
      </c>
      <c r="G15" s="38">
        <v>52</v>
      </c>
      <c r="H15" s="39">
        <v>107</v>
      </c>
      <c r="I15" s="39">
        <v>81</v>
      </c>
      <c r="J15" s="40">
        <v>53</v>
      </c>
      <c r="K15" s="41">
        <f t="shared" si="0"/>
        <v>293</v>
      </c>
      <c r="L15" s="42">
        <f>(L16)/(G15+H15+I15+J15)</f>
        <v>440.35494880546077</v>
      </c>
    </row>
    <row r="16" spans="1:12" ht="35.25" customHeight="1" thickBot="1">
      <c r="A16" s="105"/>
      <c r="B16" s="107"/>
      <c r="C16" s="112"/>
      <c r="D16" s="115"/>
      <c r="E16" s="110"/>
      <c r="F16" s="23" t="s">
        <v>10</v>
      </c>
      <c r="G16" s="24">
        <f>G15*$L15</f>
        <v>22898.45733788396</v>
      </c>
      <c r="H16" s="25">
        <f>H15*$L15</f>
        <v>47117.9795221843</v>
      </c>
      <c r="I16" s="25">
        <f>I15*$L15</f>
        <v>35668.75085324232</v>
      </c>
      <c r="J16" s="25">
        <f>J15*$L15</f>
        <v>23338.81228668942</v>
      </c>
      <c r="K16" s="26">
        <f t="shared" si="0"/>
        <v>129024</v>
      </c>
      <c r="L16" s="43">
        <f>L9*E14</f>
        <v>129024</v>
      </c>
    </row>
    <row r="17" spans="1:12" ht="15.75" customHeight="1">
      <c r="A17" s="104" t="s">
        <v>15</v>
      </c>
      <c r="B17" s="106" t="s">
        <v>16</v>
      </c>
      <c r="C17" s="112"/>
      <c r="D17" s="114">
        <v>0.5</v>
      </c>
      <c r="E17" s="109">
        <f>C15*D17</f>
        <v>0.25</v>
      </c>
      <c r="F17" s="44" t="s">
        <v>14</v>
      </c>
      <c r="G17" s="38">
        <v>69</v>
      </c>
      <c r="H17" s="39">
        <v>106</v>
      </c>
      <c r="I17" s="39">
        <v>127</v>
      </c>
      <c r="J17" s="40">
        <v>57</v>
      </c>
      <c r="K17" s="41">
        <f t="shared" si="0"/>
        <v>359</v>
      </c>
      <c r="L17" s="45">
        <f>(L18)/(G17+H17+I17+J17)</f>
        <v>359.3983286908078</v>
      </c>
    </row>
    <row r="18" spans="1:12" ht="24.75" customHeight="1" thickBot="1">
      <c r="A18" s="105"/>
      <c r="B18" s="107"/>
      <c r="C18" s="113"/>
      <c r="D18" s="116"/>
      <c r="E18" s="117"/>
      <c r="F18" s="46" t="s">
        <v>17</v>
      </c>
      <c r="G18" s="24">
        <f>G17*$L17</f>
        <v>24798.484679665737</v>
      </c>
      <c r="H18" s="25">
        <f>H17*$L17</f>
        <v>38096.22284122562</v>
      </c>
      <c r="I18" s="25">
        <f>I17*$L17</f>
        <v>45643.58774373259</v>
      </c>
      <c r="J18" s="25">
        <f>J17*$L17</f>
        <v>20485.704735376043</v>
      </c>
      <c r="K18" s="26">
        <f t="shared" si="0"/>
        <v>129023.99999999999</v>
      </c>
      <c r="L18" s="27">
        <f>L$9*E17</f>
        <v>129024</v>
      </c>
    </row>
    <row r="19" spans="1:12" s="52" customFormat="1" ht="19.5" customHeight="1" thickBot="1">
      <c r="A19" s="47"/>
      <c r="B19" s="48" t="s">
        <v>18</v>
      </c>
      <c r="C19" s="96">
        <f>C15+C12</f>
        <v>1</v>
      </c>
      <c r="D19" s="97"/>
      <c r="E19" s="97"/>
      <c r="F19" s="49" t="s">
        <v>19</v>
      </c>
      <c r="G19" s="50">
        <f aca="true" t="shared" si="1" ref="G19:L19">G18+G16+G13</f>
        <v>97422.41360586954</v>
      </c>
      <c r="H19" s="50">
        <f t="shared" si="1"/>
        <v>154976.00164128703</v>
      </c>
      <c r="I19" s="50">
        <f t="shared" si="1"/>
        <v>189720.58061331033</v>
      </c>
      <c r="J19" s="50">
        <f t="shared" si="1"/>
        <v>73977.00413953312</v>
      </c>
      <c r="K19" s="50">
        <f t="shared" si="1"/>
        <v>516096.00000000006</v>
      </c>
      <c r="L19" s="51">
        <f t="shared" si="1"/>
        <v>516096</v>
      </c>
    </row>
    <row r="20" spans="1:12" s="52" customFormat="1" ht="20.25" customHeight="1" hidden="1" thickBot="1">
      <c r="A20" s="53"/>
      <c r="B20" s="98" t="s">
        <v>20</v>
      </c>
      <c r="C20" s="99"/>
      <c r="D20" s="99"/>
      <c r="E20" s="99"/>
      <c r="F20" s="100"/>
      <c r="G20" s="83" t="e">
        <f>#REF!/4</f>
        <v>#REF!</v>
      </c>
      <c r="H20" s="83" t="e">
        <f>#REF!/4</f>
        <v>#REF!</v>
      </c>
      <c r="I20" s="83" t="e">
        <f>#REF!/4</f>
        <v>#REF!</v>
      </c>
      <c r="J20" s="84" t="e">
        <f>#REF!/3</f>
        <v>#REF!</v>
      </c>
      <c r="K20" s="85" t="e">
        <f>SUM(G20:J20)</f>
        <v>#REF!</v>
      </c>
      <c r="L20" s="54"/>
    </row>
    <row r="21" spans="1:12" s="57" customFormat="1" ht="13.5" thickBot="1">
      <c r="A21" s="55"/>
      <c r="B21" s="101" t="s">
        <v>21</v>
      </c>
      <c r="C21" s="102"/>
      <c r="D21" s="102"/>
      <c r="E21" s="102"/>
      <c r="F21" s="103"/>
      <c r="G21" s="86">
        <f>G19/L19</f>
        <v>0.18876800751385311</v>
      </c>
      <c r="H21" s="87">
        <f>H19/$L19</f>
        <v>0.3002852214341654</v>
      </c>
      <c r="I21" s="87">
        <f>I19/$L19</f>
        <v>0.36760715179600373</v>
      </c>
      <c r="J21" s="87">
        <f>J19/$L19</f>
        <v>0.1433396192559778</v>
      </c>
      <c r="K21" s="88">
        <f>K19/$L19</f>
        <v>1.0000000000000002</v>
      </c>
      <c r="L21" s="56"/>
    </row>
    <row r="22" spans="2:11" ht="12.75" hidden="1">
      <c r="B22" s="81" t="s">
        <v>22</v>
      </c>
      <c r="C22" s="82">
        <v>0.3145</v>
      </c>
      <c r="G22" s="60">
        <f>ROUND(G$19*$C22,0)</f>
        <v>30639</v>
      </c>
      <c r="H22" s="61">
        <f>ROUND(H$19*$C22,0)</f>
        <v>48740</v>
      </c>
      <c r="I22" s="61">
        <f>ROUND(I$19*$C22,0)</f>
        <v>59667</v>
      </c>
      <c r="J22" s="61">
        <f>ROUND(J$19*$C22,0)</f>
        <v>23266</v>
      </c>
      <c r="K22" s="62">
        <f>SUM(G22:J22)</f>
        <v>162312</v>
      </c>
    </row>
    <row r="23" spans="2:11" ht="12.75" hidden="1">
      <c r="B23" s="58" t="s">
        <v>23</v>
      </c>
      <c r="C23" s="59">
        <v>0.3937</v>
      </c>
      <c r="G23" s="63">
        <f aca="true" t="shared" si="2" ref="G23:J24">ROUND(G$19*$C23,0)</f>
        <v>38355</v>
      </c>
      <c r="H23" s="64">
        <f t="shared" si="2"/>
        <v>61014</v>
      </c>
      <c r="I23" s="64">
        <f t="shared" si="2"/>
        <v>74693</v>
      </c>
      <c r="J23" s="64">
        <f t="shared" si="2"/>
        <v>29125</v>
      </c>
      <c r="K23" s="65">
        <f>SUM(G23:J23)</f>
        <v>203187</v>
      </c>
    </row>
    <row r="24" spans="2:11" ht="13.5" hidden="1" thickBot="1">
      <c r="B24" s="58" t="s">
        <v>24</v>
      </c>
      <c r="C24" s="59">
        <v>0.2918</v>
      </c>
      <c r="G24" s="66">
        <f t="shared" si="2"/>
        <v>28428</v>
      </c>
      <c r="H24" s="67">
        <f t="shared" si="2"/>
        <v>45222</v>
      </c>
      <c r="I24" s="67">
        <f t="shared" si="2"/>
        <v>55360</v>
      </c>
      <c r="J24" s="67">
        <f t="shared" si="2"/>
        <v>21586</v>
      </c>
      <c r="K24" s="68">
        <f>SUM(G24:J24)</f>
        <v>150596</v>
      </c>
    </row>
    <row r="25" ht="12.75" hidden="1">
      <c r="C25" s="69"/>
    </row>
    <row r="26" spans="3:13" ht="12.75" hidden="1">
      <c r="C26" s="69"/>
      <c r="F26" s="89">
        <v>0.4</v>
      </c>
      <c r="G26" s="90">
        <f>ROUND(F$26*G19,0)</f>
        <v>38969</v>
      </c>
      <c r="H26" s="90">
        <f>ROUND(F$26*H19,0)</f>
        <v>61990</v>
      </c>
      <c r="I26" s="90">
        <f>ROUND(F$26*I19,0)</f>
        <v>75888</v>
      </c>
      <c r="J26" s="90">
        <f>ROUND(F26*J19,0)</f>
        <v>29591</v>
      </c>
      <c r="K26" s="90">
        <f>SUM(G26:J26)</f>
        <v>206438</v>
      </c>
      <c r="L26" s="74"/>
      <c r="M26" s="74"/>
    </row>
    <row r="27" spans="3:13" ht="12.75" hidden="1">
      <c r="C27" s="69"/>
      <c r="F27" s="89">
        <v>0.2</v>
      </c>
      <c r="G27" s="90">
        <f>F27*G19</f>
        <v>19484.48272117391</v>
      </c>
      <c r="H27" s="90">
        <f>F27*H19</f>
        <v>30995.200328257408</v>
      </c>
      <c r="I27" s="90">
        <f>I19*F27</f>
        <v>37944.11612266207</v>
      </c>
      <c r="J27" s="90">
        <f>J19*F27</f>
        <v>14795.400827906626</v>
      </c>
      <c r="K27" s="90"/>
      <c r="L27" s="74"/>
      <c r="M27" s="74"/>
    </row>
    <row r="28" spans="1:13" s="72" customFormat="1" ht="15" customHeight="1" hidden="1">
      <c r="A28" s="94"/>
      <c r="B28" s="94"/>
      <c r="C28" s="94"/>
      <c r="D28" s="71"/>
      <c r="F28" s="92">
        <v>0.4</v>
      </c>
      <c r="G28" s="91">
        <f>ROUND(F$28*G19,0)</f>
        <v>38969</v>
      </c>
      <c r="H28" s="91">
        <f>ROUND(F28*H19,0)</f>
        <v>61990</v>
      </c>
      <c r="I28" s="91">
        <f>ROUND(F28*I19,0)</f>
        <v>75888</v>
      </c>
      <c r="J28" s="91">
        <f>ROUND(F28*J19,0)</f>
        <v>29591</v>
      </c>
      <c r="K28" s="90">
        <f>SUM(G28:J28)</f>
        <v>206438</v>
      </c>
      <c r="L28" s="75"/>
      <c r="M28" s="75"/>
    </row>
    <row r="29" spans="1:13" s="72" customFormat="1" ht="15" customHeight="1">
      <c r="A29" s="93"/>
      <c r="B29" s="93"/>
      <c r="C29" s="93"/>
      <c r="D29" s="71"/>
      <c r="G29" s="91"/>
      <c r="H29" s="91"/>
      <c r="I29" s="91"/>
      <c r="J29" s="91"/>
      <c r="K29" s="91"/>
      <c r="L29" s="80"/>
      <c r="M29" s="75"/>
    </row>
    <row r="30" spans="1:13" s="72" customFormat="1" ht="15" customHeight="1">
      <c r="A30" s="94"/>
      <c r="B30" s="94"/>
      <c r="C30" s="94"/>
      <c r="D30" s="71"/>
      <c r="G30" s="75"/>
      <c r="H30" s="95"/>
      <c r="I30" s="95"/>
      <c r="J30" s="95"/>
      <c r="K30" s="71"/>
      <c r="L30" s="75"/>
      <c r="M30" s="75"/>
    </row>
    <row r="31" spans="1:13" s="73" customFormat="1" ht="15">
      <c r="A31" s="72"/>
      <c r="B31" s="72"/>
      <c r="C31" s="70"/>
      <c r="D31" s="71"/>
      <c r="E31" s="72"/>
      <c r="F31" s="72"/>
      <c r="G31" s="77"/>
      <c r="H31" s="75"/>
      <c r="I31" s="75"/>
      <c r="J31" s="76"/>
      <c r="K31" s="71"/>
      <c r="L31" s="79"/>
      <c r="M31" s="77"/>
    </row>
    <row r="32" spans="3:13" s="72" customFormat="1" ht="15">
      <c r="C32" s="70"/>
      <c r="D32" s="71"/>
      <c r="G32" s="75"/>
      <c r="H32" s="75"/>
      <c r="I32" s="75"/>
      <c r="J32" s="76"/>
      <c r="K32" s="71"/>
      <c r="L32" s="80"/>
      <c r="M32" s="75"/>
    </row>
  </sheetData>
  <mergeCells count="22">
    <mergeCell ref="A6:L6"/>
    <mergeCell ref="C11:E11"/>
    <mergeCell ref="A12:A13"/>
    <mergeCell ref="B12:B13"/>
    <mergeCell ref="C12:E13"/>
    <mergeCell ref="H9:K9"/>
    <mergeCell ref="A14:A16"/>
    <mergeCell ref="B14:B16"/>
    <mergeCell ref="E14:E16"/>
    <mergeCell ref="C15:C18"/>
    <mergeCell ref="D15:D16"/>
    <mergeCell ref="A17:A18"/>
    <mergeCell ref="B17:B18"/>
    <mergeCell ref="D17:D18"/>
    <mergeCell ref="E17:E18"/>
    <mergeCell ref="A29:C29"/>
    <mergeCell ref="A30:C30"/>
    <mergeCell ref="H30:J30"/>
    <mergeCell ref="C19:E19"/>
    <mergeCell ref="B20:F20"/>
    <mergeCell ref="B21:F21"/>
    <mergeCell ref="A28:C28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Dragos</cp:lastModifiedBy>
  <cp:lastPrinted>2014-07-14T12:15:21Z</cp:lastPrinted>
  <dcterms:created xsi:type="dcterms:W3CDTF">2013-09-04T09:03:21Z</dcterms:created>
  <dcterms:modified xsi:type="dcterms:W3CDTF">2014-08-26T08:15:48Z</dcterms:modified>
  <cp:category/>
  <cp:version/>
  <cp:contentType/>
  <cp:contentStatus/>
</cp:coreProperties>
</file>